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G:\kopy_flash_16_12_06\Вектор\Набор\Уборщица\"/>
    </mc:Choice>
  </mc:AlternateContent>
  <xr:revisionPtr revIDLastSave="0" documentId="13_ncr:40009_{87F258CC-BD7E-4D72-BCAD-B58A9454629A}" xr6:coauthVersionLast="43" xr6:coauthVersionMax="43" xr10:uidLastSave="{00000000-0000-0000-0000-000000000000}"/>
  <bookViews>
    <workbookView xWindow="-120" yWindow="-120" windowWidth="20730" windowHeight="11160"/>
  </bookViews>
  <sheets>
    <sheet name="Рассчёт м" sheetId="2" r:id="rId1"/>
    <sheet name="Пример расчёта метража" sheetId="7" r:id="rId2"/>
    <sheet name="Контакты" sheetId="6" r:id="rId3"/>
  </sheets>
  <calcPr calcId="191029"/>
</workbook>
</file>

<file path=xl/calcChain.xml><?xml version="1.0" encoding="utf-8"?>
<calcChain xmlns="http://schemas.openxmlformats.org/spreadsheetml/2006/main">
  <c r="E30" i="7" l="1"/>
  <c r="I28" i="7"/>
  <c r="H28" i="7"/>
  <c r="H30" i="7"/>
  <c r="E28" i="7"/>
  <c r="I29" i="7"/>
  <c r="H29" i="7"/>
  <c r="E24" i="7"/>
  <c r="N23" i="7"/>
  <c r="N21" i="7"/>
  <c r="S18" i="7"/>
  <c r="R18" i="7"/>
  <c r="E21" i="7"/>
  <c r="P20" i="7"/>
  <c r="N19" i="7"/>
  <c r="I19" i="7"/>
  <c r="H19" i="7"/>
  <c r="I18" i="7"/>
  <c r="H18" i="7"/>
  <c r="F18" i="7"/>
  <c r="E18" i="7"/>
  <c r="I16" i="7"/>
  <c r="H16" i="7"/>
  <c r="S17" i="7"/>
  <c r="R17" i="7"/>
  <c r="P17" i="7"/>
  <c r="I17" i="7"/>
  <c r="H17" i="7"/>
  <c r="S16" i="7"/>
  <c r="P16" i="7"/>
  <c r="E16" i="7"/>
  <c r="E12" i="7"/>
  <c r="E9" i="7"/>
  <c r="I6" i="7"/>
  <c r="H6" i="7"/>
  <c r="F6" i="7"/>
  <c r="E6" i="7"/>
  <c r="I5" i="7"/>
  <c r="H5" i="7"/>
  <c r="N4" i="7"/>
  <c r="S4" i="7"/>
  <c r="E4" i="7"/>
  <c r="D24" i="2"/>
  <c r="D27" i="2"/>
  <c r="D26" i="2"/>
  <c r="D25" i="2"/>
  <c r="I4" i="7"/>
  <c r="H4" i="7"/>
  <c r="I7" i="7"/>
  <c r="H7" i="7"/>
  <c r="V27" i="7"/>
  <c r="H20" i="7"/>
  <c r="L33" i="7"/>
  <c r="S6" i="7"/>
  <c r="R4" i="7"/>
  <c r="R6" i="7"/>
  <c r="S19" i="7"/>
  <c r="I20" i="7"/>
  <c r="R16" i="7"/>
  <c r="R19" i="7"/>
</calcChain>
</file>

<file path=xl/sharedStrings.xml><?xml version="1.0" encoding="utf-8"?>
<sst xmlns="http://schemas.openxmlformats.org/spreadsheetml/2006/main" count="89" uniqueCount="51">
  <si>
    <t>3 этаж</t>
  </si>
  <si>
    <t>Нормы уборки помещений различного назначения</t>
  </si>
  <si>
    <t>Служебные помещения</t>
  </si>
  <si>
    <t>Тип помещения</t>
  </si>
  <si>
    <t>Заставленность</t>
  </si>
  <si>
    <t>0,21-0,40</t>
  </si>
  <si>
    <t>0,41-0,60</t>
  </si>
  <si>
    <t>&lt;0,2</t>
  </si>
  <si>
    <t>&gt;0,6</t>
  </si>
  <si>
    <r>
      <t>Нормы обслуживания в смену, м</t>
    </r>
    <r>
      <rPr>
        <b/>
        <vertAlign val="superscript"/>
        <sz val="12"/>
        <color indexed="8"/>
        <rFont val="Arial Narrow"/>
        <family val="2"/>
        <charset val="204"/>
      </rPr>
      <t>2</t>
    </r>
    <r>
      <rPr>
        <b/>
        <sz val="12"/>
        <color indexed="8"/>
        <rFont val="Arial Narrow"/>
        <family val="2"/>
        <charset val="204"/>
      </rPr>
      <t xml:space="preserve">  </t>
    </r>
  </si>
  <si>
    <t>Конференц-залы, залы совещаний и заседаний</t>
  </si>
  <si>
    <t>Вестибюли, холлы, коридоры, кулуары, курительные</t>
  </si>
  <si>
    <t>Лестницы</t>
  </si>
  <si>
    <t xml:space="preserve">Техническая библиотека, архив </t>
  </si>
  <si>
    <t>-</t>
  </si>
  <si>
    <t>Туалет женский</t>
  </si>
  <si>
    <t>Туалет мужской</t>
  </si>
  <si>
    <t>Душевая комната</t>
  </si>
  <si>
    <t>2 этаж</t>
  </si>
  <si>
    <t>Туалеты, душевая, умывальники</t>
  </si>
  <si>
    <t>норма</t>
  </si>
  <si>
    <r>
      <t>м</t>
    </r>
    <r>
      <rPr>
        <vertAlign val="superscript"/>
        <sz val="12"/>
        <color indexed="8"/>
        <rFont val="Arial Narrow"/>
        <family val="2"/>
        <charset val="204"/>
      </rPr>
      <t>2</t>
    </r>
  </si>
  <si>
    <t>% смены</t>
  </si>
  <si>
    <t>Коридоры, лестницы</t>
  </si>
  <si>
    <t>бетон</t>
  </si>
  <si>
    <t>1 этаж</t>
  </si>
  <si>
    <t>Раздевалка, столовая</t>
  </si>
  <si>
    <t>!!! При 8-часовой смене</t>
  </si>
  <si>
    <t>Без повторных помывок</t>
  </si>
  <si>
    <t>Не входят</t>
  </si>
  <si>
    <t>Вертикальные площади, столы, стены, окна…</t>
  </si>
  <si>
    <t>Холодильник, микроволновка, чайник…</t>
  </si>
  <si>
    <t>Цех / бетонный пол!</t>
  </si>
  <si>
    <t>Данное решение разработано в рамках программы «Excel на службе у HR»
В случае доработок или заказе решений других методик обращайтесь:
Тел. +38-(067)-68-20-68-5, +38-(050)-85-100-84
e-mail: kontakt@b-t.com.ua
http://b-t.com.ua
Типатов Николай Владимирович</t>
  </si>
  <si>
    <t>Тесты онлайн</t>
  </si>
  <si>
    <t>http://b-t.com.ua/test.php</t>
  </si>
  <si>
    <t>Статьи</t>
  </si>
  <si>
    <t>http://b-t.com.ua/stat.html</t>
  </si>
  <si>
    <t xml:space="preserve">Методики, готовые решения. Скачать... </t>
  </si>
  <si>
    <t>http://b-t.com.ua/practicum.html</t>
  </si>
  <si>
    <t>Пример расчёта</t>
  </si>
  <si>
    <t>времени при 8-часовой смене</t>
  </si>
  <si>
    <t>час:мин</t>
  </si>
  <si>
    <t>тип</t>
  </si>
  <si>
    <t>Купол</t>
  </si>
  <si>
    <t>смена</t>
  </si>
  <si>
    <t>Коридоры, кулуары</t>
  </si>
  <si>
    <t>Туалет</t>
  </si>
  <si>
    <t>Душ</t>
  </si>
  <si>
    <t>Пример расчёта метража</t>
  </si>
  <si>
    <t>Данные усреднены для удобства подсчёта.
К примеру
норма для лестниц 730
норма для коридоров 960-1110
---------------------
считаем в среднем "Коридоры, лестницы" норма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</si>
</sst>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"/>
    <numFmt numFmtId="179" formatCode="[h]:mm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vertAlign val="superscript"/>
      <sz val="12"/>
      <color indexed="8"/>
      <name val="Arial Narrow"/>
      <family val="2"/>
      <charset val="204"/>
    </font>
    <font>
      <b/>
      <vertAlign val="superscript"/>
      <sz val="12"/>
      <color indexed="8"/>
      <name val="Arial Narrow"/>
      <family val="2"/>
      <charset val="204"/>
    </font>
    <font>
      <sz val="8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6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i/>
      <sz val="8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FF0000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Dashed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/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6" fillId="0" borderId="0">
      <alignment horizontal="left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2" fillId="0" borderId="0" xfId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20" fontId="8" fillId="0" borderId="15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0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78" fontId="9" fillId="4" borderId="12" xfId="0" applyNumberFormat="1" applyFont="1" applyFill="1" applyBorder="1" applyAlignment="1">
      <alignment horizontal="center" vertical="center"/>
    </xf>
    <xf numFmtId="178" fontId="9" fillId="5" borderId="16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vertical="center"/>
    </xf>
    <xf numFmtId="2" fontId="7" fillId="4" borderId="13" xfId="0" applyNumberFormat="1" applyFont="1" applyFill="1" applyBorder="1" applyAlignment="1">
      <alignment horizontal="center" vertical="center"/>
    </xf>
    <xf numFmtId="2" fontId="7" fillId="5" borderId="18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left" vertical="center"/>
    </xf>
    <xf numFmtId="2" fontId="7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78" fontId="9" fillId="0" borderId="4" xfId="0" applyNumberFormat="1" applyFont="1" applyFill="1" applyBorder="1" applyAlignment="1">
      <alignment vertical="center"/>
    </xf>
    <xf numFmtId="178" fontId="9" fillId="7" borderId="23" xfId="0" applyNumberFormat="1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7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178" fontId="9" fillId="4" borderId="12" xfId="0" applyNumberFormat="1" applyFont="1" applyFill="1" applyBorder="1" applyAlignment="1">
      <alignment vertical="center"/>
    </xf>
    <xf numFmtId="178" fontId="9" fillId="4" borderId="7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178" fontId="9" fillId="7" borderId="12" xfId="0" applyNumberFormat="1" applyFont="1" applyFill="1" applyBorder="1" applyAlignment="1">
      <alignment horizontal="center" vertical="center"/>
    </xf>
    <xf numFmtId="178" fontId="9" fillId="7" borderId="16" xfId="0" applyNumberFormat="1" applyFont="1" applyFill="1" applyBorder="1" applyAlignment="1">
      <alignment horizontal="center" vertical="center"/>
    </xf>
    <xf numFmtId="2" fontId="7" fillId="7" borderId="13" xfId="0" applyNumberFormat="1" applyFont="1" applyFill="1" applyBorder="1" applyAlignment="1">
      <alignment horizontal="center" vertical="center"/>
    </xf>
    <xf numFmtId="2" fontId="7" fillId="7" borderId="18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78" fontId="9" fillId="4" borderId="33" xfId="0" applyNumberFormat="1" applyFont="1" applyFill="1" applyBorder="1" applyAlignment="1">
      <alignment horizontal="center" vertical="center"/>
    </xf>
    <xf numFmtId="178" fontId="9" fillId="4" borderId="34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31" xfId="0" applyNumberFormat="1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178" fontId="9" fillId="5" borderId="2" xfId="0" applyNumberFormat="1" applyFont="1" applyFill="1" applyBorder="1" applyAlignment="1">
      <alignment horizontal="center" vertical="center"/>
    </xf>
    <xf numFmtId="178" fontId="9" fillId="5" borderId="0" xfId="0" applyNumberFormat="1" applyFont="1" applyFill="1" applyBorder="1" applyAlignment="1">
      <alignment horizontal="center" vertical="center"/>
    </xf>
    <xf numFmtId="178" fontId="9" fillId="5" borderId="7" xfId="0" applyNumberFormat="1" applyFont="1" applyFill="1" applyBorder="1" applyAlignment="1">
      <alignment horizontal="center" vertical="center"/>
    </xf>
    <xf numFmtId="178" fontId="9" fillId="5" borderId="19" xfId="0" applyNumberFormat="1" applyFont="1" applyFill="1" applyBorder="1" applyAlignment="1">
      <alignment horizontal="center" vertical="center"/>
    </xf>
    <xf numFmtId="178" fontId="9" fillId="5" borderId="11" xfId="0" applyNumberFormat="1" applyFont="1" applyFill="1" applyBorder="1" applyAlignment="1">
      <alignment horizontal="center" vertical="center"/>
    </xf>
    <xf numFmtId="178" fontId="9" fillId="5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9" fillId="6" borderId="4" xfId="0" applyNumberFormat="1" applyFont="1" applyFill="1" applyBorder="1" applyAlignment="1">
      <alignment horizontal="center" vertical="center"/>
    </xf>
    <xf numFmtId="178" fontId="9" fillId="6" borderId="5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11" fillId="6" borderId="19" xfId="0" applyNumberFormat="1" applyFont="1" applyFill="1" applyBorder="1" applyAlignment="1">
      <alignment horizontal="center"/>
    </xf>
    <xf numFmtId="2" fontId="11" fillId="6" borderId="6" xfId="0" applyNumberFormat="1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8" fontId="9" fillId="4" borderId="2" xfId="0" applyNumberFormat="1" applyFont="1" applyFill="1" applyBorder="1" applyAlignment="1">
      <alignment horizontal="center" vertical="center"/>
    </xf>
    <xf numFmtId="178" fontId="9" fillId="4" borderId="7" xfId="0" applyNumberFormat="1" applyFont="1" applyFill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178" fontId="9" fillId="7" borderId="33" xfId="0" applyNumberFormat="1" applyFont="1" applyFill="1" applyBorder="1" applyAlignment="1">
      <alignment horizontal="center" vertical="center"/>
    </xf>
    <xf numFmtId="178" fontId="9" fillId="7" borderId="34" xfId="0" applyNumberFormat="1" applyFont="1" applyFill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b-t.com.ua/practicum.html" TargetMode="External"/><Relationship Id="rId2" Type="http://schemas.openxmlformats.org/officeDocument/2006/relationships/hyperlink" Target="http://b-t.com.ua/stat.html" TargetMode="External"/><Relationship Id="rId1" Type="http://schemas.openxmlformats.org/officeDocument/2006/relationships/hyperlink" Target="http://b-t.com.ua/tes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85" zoomScaleNormal="85" zoomScaleSheetLayoutView="100" workbookViewId="0">
      <selection activeCell="A14" sqref="A14:B16"/>
    </sheetView>
  </sheetViews>
  <sheetFormatPr defaultRowHeight="15.75" x14ac:dyDescent="0.25"/>
  <cols>
    <col min="1" max="1" width="49.140625" style="1" customWidth="1"/>
    <col min="2" max="5" width="10.42578125" style="1" customWidth="1"/>
    <col min="6" max="6" width="50.28515625" style="1" customWidth="1"/>
    <col min="7" max="16384" width="9.140625" style="1"/>
  </cols>
  <sheetData>
    <row r="1" spans="1:6" ht="16.5" thickBot="1" x14ac:dyDescent="0.3">
      <c r="A1" s="10" t="s">
        <v>1</v>
      </c>
    </row>
    <row r="2" spans="1:6" ht="18.75" x14ac:dyDescent="0.25">
      <c r="A2" s="9" t="s">
        <v>3</v>
      </c>
      <c r="B2" s="86" t="s">
        <v>9</v>
      </c>
      <c r="C2" s="28"/>
      <c r="D2" s="28"/>
      <c r="E2" s="29"/>
    </row>
    <row r="3" spans="1:6" ht="20.100000000000001" customHeight="1" x14ac:dyDescent="0.25">
      <c r="A3" s="6" t="s">
        <v>4</v>
      </c>
      <c r="B3" s="7" t="s">
        <v>7</v>
      </c>
      <c r="C3" s="7" t="s">
        <v>5</v>
      </c>
      <c r="D3" s="7" t="s">
        <v>6</v>
      </c>
      <c r="E3" s="7" t="s">
        <v>8</v>
      </c>
      <c r="F3" s="20"/>
    </row>
    <row r="4" spans="1:6" ht="20.100000000000001" customHeight="1" x14ac:dyDescent="0.25">
      <c r="A4" s="8" t="s">
        <v>2</v>
      </c>
      <c r="B4" s="5">
        <v>560</v>
      </c>
      <c r="C4" s="5">
        <v>480</v>
      </c>
      <c r="D4" s="5">
        <v>400</v>
      </c>
      <c r="E4" s="5">
        <v>320</v>
      </c>
      <c r="F4" s="21"/>
    </row>
    <row r="5" spans="1:6" ht="20.100000000000001" customHeight="1" x14ac:dyDescent="0.25">
      <c r="A5" s="8" t="s">
        <v>10</v>
      </c>
      <c r="B5" s="5" t="s">
        <v>14</v>
      </c>
      <c r="C5" s="5" t="s">
        <v>14</v>
      </c>
      <c r="D5" s="5">
        <v>770</v>
      </c>
      <c r="E5" s="5">
        <v>600</v>
      </c>
      <c r="F5" s="21"/>
    </row>
    <row r="6" spans="1:6" ht="20.100000000000001" customHeight="1" x14ac:dyDescent="0.25">
      <c r="A6" s="8" t="s">
        <v>11</v>
      </c>
      <c r="B6" s="5">
        <v>1110</v>
      </c>
      <c r="C6" s="5">
        <v>960</v>
      </c>
      <c r="D6" s="5" t="s">
        <v>14</v>
      </c>
      <c r="E6" s="5" t="s">
        <v>14</v>
      </c>
      <c r="F6" s="21"/>
    </row>
    <row r="7" spans="1:6" ht="20.100000000000001" customHeight="1" x14ac:dyDescent="0.25">
      <c r="A7" s="8" t="s">
        <v>12</v>
      </c>
      <c r="B7" s="5">
        <v>730</v>
      </c>
      <c r="C7" s="5" t="s">
        <v>14</v>
      </c>
      <c r="D7" s="5" t="s">
        <v>14</v>
      </c>
      <c r="E7" s="5" t="s">
        <v>14</v>
      </c>
      <c r="F7" s="21"/>
    </row>
    <row r="8" spans="1:6" x14ac:dyDescent="0.25">
      <c r="A8" s="8" t="s">
        <v>13</v>
      </c>
      <c r="B8" s="5" t="s">
        <v>14</v>
      </c>
      <c r="C8" s="5" t="s">
        <v>14</v>
      </c>
      <c r="D8" s="5" t="s">
        <v>14</v>
      </c>
      <c r="E8" s="5">
        <v>510</v>
      </c>
      <c r="F8" s="21"/>
    </row>
    <row r="9" spans="1:6" x14ac:dyDescent="0.25">
      <c r="A9" s="8"/>
      <c r="B9" s="8"/>
      <c r="C9" s="8"/>
      <c r="D9" s="8"/>
      <c r="E9" s="8"/>
      <c r="F9" s="21"/>
    </row>
    <row r="10" spans="1:6" x14ac:dyDescent="0.25">
      <c r="A10" s="8" t="s">
        <v>15</v>
      </c>
      <c r="B10" s="17">
        <v>200</v>
      </c>
      <c r="C10" s="18"/>
      <c r="D10" s="18"/>
      <c r="E10" s="19"/>
      <c r="F10" s="16"/>
    </row>
    <row r="11" spans="1:6" x14ac:dyDescent="0.25">
      <c r="A11" s="8" t="s">
        <v>16</v>
      </c>
      <c r="B11" s="17">
        <v>185</v>
      </c>
      <c r="C11" s="18"/>
      <c r="D11" s="18"/>
      <c r="E11" s="19"/>
      <c r="F11" s="21"/>
    </row>
    <row r="12" spans="1:6" x14ac:dyDescent="0.25">
      <c r="A12" s="8" t="s">
        <v>17</v>
      </c>
      <c r="B12" s="17">
        <v>300</v>
      </c>
      <c r="C12" s="18"/>
      <c r="D12" s="18"/>
      <c r="E12" s="19"/>
      <c r="F12" s="21"/>
    </row>
    <row r="13" spans="1:6" x14ac:dyDescent="0.25">
      <c r="F13" s="21"/>
    </row>
    <row r="14" spans="1:6" x14ac:dyDescent="0.25">
      <c r="A14" s="33" t="s">
        <v>27</v>
      </c>
    </row>
    <row r="15" spans="1:6" x14ac:dyDescent="0.25">
      <c r="A15" s="33" t="s">
        <v>28</v>
      </c>
    </row>
    <row r="16" spans="1:6" x14ac:dyDescent="0.25">
      <c r="B16" s="34" t="s">
        <v>29</v>
      </c>
    </row>
    <row r="17" spans="1:5" x14ac:dyDescent="0.25">
      <c r="B17" s="14" t="s">
        <v>30</v>
      </c>
    </row>
    <row r="18" spans="1:5" x14ac:dyDescent="0.25">
      <c r="B18" s="14" t="s">
        <v>31</v>
      </c>
      <c r="C18" s="2"/>
    </row>
    <row r="19" spans="1:5" x14ac:dyDescent="0.25">
      <c r="B19" s="2"/>
      <c r="C19" s="2"/>
      <c r="D19" s="15"/>
    </row>
    <row r="21" spans="1:5" x14ac:dyDescent="0.25">
      <c r="A21" s="4" t="s">
        <v>40</v>
      </c>
      <c r="B21" s="2"/>
      <c r="C21" s="2"/>
      <c r="D21" s="15"/>
    </row>
    <row r="23" spans="1:5" ht="18.75" x14ac:dyDescent="0.25">
      <c r="B23" s="2" t="s">
        <v>21</v>
      </c>
      <c r="C23" s="2" t="s">
        <v>20</v>
      </c>
      <c r="D23" s="2" t="s">
        <v>22</v>
      </c>
    </row>
    <row r="24" spans="1:5" x14ac:dyDescent="0.25">
      <c r="A24" s="3" t="s">
        <v>19</v>
      </c>
      <c r="B24" s="2">
        <v>55</v>
      </c>
      <c r="C24" s="2">
        <v>200</v>
      </c>
      <c r="D24" s="15">
        <f>B24/C24</f>
        <v>0.27500000000000002</v>
      </c>
    </row>
    <row r="25" spans="1:5" x14ac:dyDescent="0.25">
      <c r="A25" s="3" t="s">
        <v>23</v>
      </c>
      <c r="B25" s="2">
        <v>65</v>
      </c>
      <c r="C25" s="2">
        <v>900</v>
      </c>
      <c r="D25" s="15">
        <f>B25/C25</f>
        <v>7.2222222222222215E-2</v>
      </c>
    </row>
    <row r="26" spans="1:5" x14ac:dyDescent="0.25">
      <c r="A26" s="3" t="s">
        <v>2</v>
      </c>
      <c r="B26" s="2">
        <v>325</v>
      </c>
      <c r="C26" s="2">
        <v>500</v>
      </c>
      <c r="D26" s="15">
        <f>B26/C26</f>
        <v>0.65</v>
      </c>
    </row>
    <row r="27" spans="1:5" x14ac:dyDescent="0.25">
      <c r="D27" s="22">
        <f>SUM(D24:D26)</f>
        <v>0.99722222222222223</v>
      </c>
      <c r="E27" s="1" t="s">
        <v>41</v>
      </c>
    </row>
    <row r="29" spans="1:5" ht="110.25" x14ac:dyDescent="0.25">
      <c r="A29" s="85" t="s">
        <v>50</v>
      </c>
    </row>
  </sheetData>
  <phoneticPr fontId="5" type="noConversion"/>
  <pageMargins left="0.27559055118110237" right="0.27559055118110237" top="0.27559055118110237" bottom="0.27559055118110237" header="0.27559055118110237" footer="0.27559055118110237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opLeftCell="A7" zoomScale="85" zoomScaleNormal="85" workbookViewId="0">
      <selection activeCell="B1" sqref="B1"/>
    </sheetView>
  </sheetViews>
  <sheetFormatPr defaultRowHeight="15.75" x14ac:dyDescent="0.25"/>
  <cols>
    <col min="1" max="3" width="9.140625" style="1"/>
    <col min="4" max="4" width="7.28515625" style="1" customWidth="1"/>
    <col min="5" max="5" width="8.85546875" style="1" customWidth="1"/>
    <col min="6" max="6" width="6.28515625" style="1" customWidth="1"/>
    <col min="7" max="7" width="4.85546875" style="1" bestFit="1" customWidth="1"/>
    <col min="8" max="8" width="8" style="1" customWidth="1"/>
    <col min="9" max="9" width="7.28515625" style="1" customWidth="1"/>
    <col min="10" max="10" width="6.5703125" style="1" bestFit="1" customWidth="1"/>
    <col min="11" max="11" width="9.140625" style="1"/>
    <col min="12" max="12" width="12" style="1" customWidth="1"/>
    <col min="13" max="13" width="6.42578125" style="1" customWidth="1"/>
    <col min="14" max="14" width="8.85546875" style="1" customWidth="1"/>
    <col min="15" max="15" width="3.7109375" style="1" customWidth="1"/>
    <col min="16" max="16" width="9.140625" style="1"/>
    <col min="17" max="17" width="8" style="1" customWidth="1"/>
    <col min="18" max="18" width="7.28515625" style="1" customWidth="1"/>
    <col min="19" max="19" width="7" style="1" bestFit="1" customWidth="1"/>
    <col min="20" max="21" width="9.140625" style="1"/>
    <col min="22" max="22" width="13.28515625" style="1" customWidth="1"/>
    <col min="23" max="16384" width="9.140625" style="1"/>
  </cols>
  <sheetData>
    <row r="1" spans="1:25" x14ac:dyDescent="0.25">
      <c r="B1" s="10" t="s">
        <v>49</v>
      </c>
    </row>
    <row r="2" spans="1:25" ht="16.5" thickBot="1" x14ac:dyDescent="0.3"/>
    <row r="3" spans="1:25" ht="19.5" thickBot="1" x14ac:dyDescent="0.3">
      <c r="D3" s="10" t="s">
        <v>0</v>
      </c>
      <c r="E3" s="87">
        <v>5.55</v>
      </c>
      <c r="F3" s="87"/>
      <c r="H3" s="2" t="s">
        <v>42</v>
      </c>
      <c r="I3" s="2" t="s">
        <v>21</v>
      </c>
      <c r="J3" s="2" t="s">
        <v>20</v>
      </c>
      <c r="K3" s="2" t="s">
        <v>43</v>
      </c>
      <c r="M3" s="10" t="s">
        <v>44</v>
      </c>
      <c r="N3" s="88">
        <v>7</v>
      </c>
      <c r="O3" s="88"/>
      <c r="R3" s="2" t="s">
        <v>42</v>
      </c>
      <c r="S3" s="2" t="s">
        <v>21</v>
      </c>
      <c r="T3" s="2" t="s">
        <v>20</v>
      </c>
      <c r="U3" s="2" t="s">
        <v>43</v>
      </c>
      <c r="X3" s="3" t="s">
        <v>45</v>
      </c>
      <c r="Y3" s="35">
        <v>0.33333333333333331</v>
      </c>
    </row>
    <row r="4" spans="1:25" ht="20.25" x14ac:dyDescent="0.25">
      <c r="A4" s="16"/>
      <c r="B4" s="16"/>
      <c r="E4" s="89">
        <f>E3*G4</f>
        <v>19.425000000000001</v>
      </c>
      <c r="F4" s="90"/>
      <c r="G4" s="36">
        <v>3.5</v>
      </c>
      <c r="H4" s="37">
        <f>($Y$3*I4)/J4</f>
        <v>6.6789999999999988E-2</v>
      </c>
      <c r="I4" s="38">
        <f>E4+E6+E12</f>
        <v>100.185</v>
      </c>
      <c r="J4" s="39">
        <v>500</v>
      </c>
      <c r="K4" s="1" t="s">
        <v>2</v>
      </c>
      <c r="N4" s="91">
        <f>Q5*N3</f>
        <v>84</v>
      </c>
      <c r="O4" s="92"/>
      <c r="P4" s="93"/>
      <c r="R4" s="37">
        <f>($Y$3*S4)/T4</f>
        <v>2.8000000000000001E-2</v>
      </c>
      <c r="S4" s="38">
        <f>N4</f>
        <v>84</v>
      </c>
      <c r="T4" s="40">
        <v>1000</v>
      </c>
      <c r="U4" s="1" t="s">
        <v>46</v>
      </c>
    </row>
    <row r="5" spans="1:25" ht="20.100000000000001" customHeight="1" thickBot="1" x14ac:dyDescent="0.3">
      <c r="A5" s="16"/>
      <c r="B5" s="16"/>
      <c r="E5" s="41"/>
      <c r="F5" s="42"/>
      <c r="G5" s="43"/>
      <c r="H5" s="37">
        <f>($Y$3*I5)/J5</f>
        <v>5.085000000000001E-3</v>
      </c>
      <c r="I5" s="38">
        <f>F6</f>
        <v>15.255000000000003</v>
      </c>
      <c r="J5" s="40">
        <v>1000</v>
      </c>
      <c r="K5" s="1" t="s">
        <v>46</v>
      </c>
      <c r="N5" s="94"/>
      <c r="O5" s="95"/>
      <c r="P5" s="96"/>
      <c r="Q5" s="36">
        <v>12</v>
      </c>
      <c r="R5" s="37"/>
      <c r="S5" s="38"/>
    </row>
    <row r="6" spans="1:25" ht="20.100000000000001" customHeight="1" thickTop="1" thickBot="1" x14ac:dyDescent="0.3">
      <c r="A6" s="16"/>
      <c r="B6" s="16"/>
      <c r="E6" s="44">
        <f>G6*E8</f>
        <v>47.460000000000008</v>
      </c>
      <c r="F6" s="45">
        <f>G6*F8</f>
        <v>15.255000000000003</v>
      </c>
      <c r="G6" s="36">
        <v>11.3</v>
      </c>
      <c r="H6" s="37">
        <f>($Y$3*I6)/J6</f>
        <v>6.8493150684931503E-3</v>
      </c>
      <c r="I6" s="38">
        <f>E9</f>
        <v>15</v>
      </c>
      <c r="J6" s="46">
        <v>730</v>
      </c>
      <c r="K6" s="1" t="s">
        <v>12</v>
      </c>
      <c r="N6" s="97"/>
      <c r="O6" s="98"/>
      <c r="P6" s="99"/>
      <c r="R6" s="47">
        <f>SUM(R4:R4)</f>
        <v>2.8000000000000001E-2</v>
      </c>
      <c r="S6" s="48">
        <f>SUM(S4:S4)</f>
        <v>84</v>
      </c>
    </row>
    <row r="7" spans="1:25" ht="20.100000000000001" customHeight="1" thickTop="1" x14ac:dyDescent="0.25">
      <c r="A7" s="16"/>
      <c r="B7" s="16"/>
      <c r="E7" s="49"/>
      <c r="F7" s="42"/>
      <c r="G7" s="43"/>
      <c r="H7" s="47">
        <f>SUM(H4:H6)</f>
        <v>7.8724315068493145E-2</v>
      </c>
      <c r="I7" s="48">
        <f>SUM(I4:I6)</f>
        <v>130.44</v>
      </c>
      <c r="N7" s="100" t="s">
        <v>24</v>
      </c>
      <c r="O7" s="101"/>
      <c r="P7" s="102"/>
    </row>
    <row r="8" spans="1:25" ht="20.100000000000001" customHeight="1" thickBot="1" x14ac:dyDescent="0.3">
      <c r="A8" s="16"/>
      <c r="B8" s="16"/>
      <c r="E8" s="50">
        <v>4.2</v>
      </c>
      <c r="F8" s="51">
        <v>1.35</v>
      </c>
      <c r="G8" s="43"/>
      <c r="H8" s="43"/>
      <c r="N8" s="103"/>
      <c r="O8" s="104"/>
      <c r="P8" s="105"/>
    </row>
    <row r="9" spans="1:25" ht="20.100000000000001" customHeight="1" x14ac:dyDescent="0.25">
      <c r="A9" s="16"/>
      <c r="B9" s="16"/>
      <c r="E9" s="106">
        <f>G9*E10</f>
        <v>15</v>
      </c>
      <c r="F9" s="107"/>
      <c r="G9" s="108">
        <v>2.5</v>
      </c>
      <c r="H9" s="52"/>
      <c r="P9" s="43"/>
    </row>
    <row r="10" spans="1:25" ht="16.5" thickBot="1" x14ac:dyDescent="0.25">
      <c r="A10" s="16"/>
      <c r="B10" s="16"/>
      <c r="E10" s="109">
        <v>6</v>
      </c>
      <c r="F10" s="110"/>
      <c r="G10" s="108"/>
      <c r="H10" s="52"/>
    </row>
    <row r="11" spans="1:25" ht="16.5" customHeight="1" x14ac:dyDescent="0.25">
      <c r="A11" s="16"/>
      <c r="B11" s="16"/>
      <c r="E11" s="53"/>
      <c r="F11" s="54"/>
      <c r="G11" s="43"/>
      <c r="H11" s="43"/>
    </row>
    <row r="12" spans="1:25" ht="16.5" customHeight="1" x14ac:dyDescent="0.25">
      <c r="A12" s="16"/>
      <c r="B12" s="16"/>
      <c r="E12" s="124">
        <f>G12*E14</f>
        <v>33.299999999999997</v>
      </c>
      <c r="F12" s="125"/>
      <c r="G12" s="36">
        <v>6</v>
      </c>
      <c r="H12" s="36"/>
    </row>
    <row r="13" spans="1:25" ht="16.5" customHeight="1" thickBot="1" x14ac:dyDescent="0.3">
      <c r="A13" s="16"/>
      <c r="B13" s="16"/>
      <c r="E13" s="55"/>
      <c r="F13" s="56"/>
      <c r="G13" s="43"/>
      <c r="H13" s="43"/>
    </row>
    <row r="14" spans="1:25" ht="16.5" customHeight="1" thickBot="1" x14ac:dyDescent="0.3">
      <c r="A14" s="16"/>
      <c r="B14" s="16"/>
      <c r="E14" s="122">
        <v>5.55</v>
      </c>
      <c r="F14" s="122"/>
    </row>
    <row r="15" spans="1:25" ht="19.5" thickBot="1" x14ac:dyDescent="0.3">
      <c r="A15" s="16"/>
      <c r="B15" s="16"/>
      <c r="D15" s="57" t="s">
        <v>18</v>
      </c>
      <c r="E15" s="126">
        <v>5.55</v>
      </c>
      <c r="F15" s="126"/>
      <c r="G15" s="58"/>
      <c r="H15" s="59" t="s">
        <v>42</v>
      </c>
      <c r="I15" s="59" t="s">
        <v>21</v>
      </c>
      <c r="J15" s="59" t="s">
        <v>20</v>
      </c>
      <c r="K15" s="59" t="s">
        <v>43</v>
      </c>
      <c r="L15" s="58"/>
      <c r="M15" s="58"/>
      <c r="N15" s="60">
        <v>2</v>
      </c>
      <c r="P15" s="61">
        <v>4.2</v>
      </c>
      <c r="Q15" s="58"/>
      <c r="R15" s="59" t="s">
        <v>42</v>
      </c>
      <c r="S15" s="59" t="s">
        <v>21</v>
      </c>
      <c r="T15" s="59" t="s">
        <v>20</v>
      </c>
      <c r="U15" s="59" t="s">
        <v>43</v>
      </c>
    </row>
    <row r="16" spans="1:25" ht="20.25" x14ac:dyDescent="0.25">
      <c r="A16" s="16"/>
      <c r="B16" s="16"/>
      <c r="E16" s="127">
        <f>E15*G16</f>
        <v>11.1</v>
      </c>
      <c r="F16" s="128"/>
      <c r="G16" s="36">
        <v>2</v>
      </c>
      <c r="H16" s="37">
        <f>($Y$3*I16)/J16</f>
        <v>5.8040000000000001E-2</v>
      </c>
      <c r="I16" s="38">
        <f>E18+E24</f>
        <v>87.06</v>
      </c>
      <c r="J16" s="39">
        <v>500</v>
      </c>
      <c r="K16" s="1" t="s">
        <v>2</v>
      </c>
      <c r="N16" s="62"/>
      <c r="O16" s="63"/>
      <c r="P16" s="64">
        <f>P15*Q16</f>
        <v>5.4600000000000009</v>
      </c>
      <c r="Q16" s="36">
        <v>1.3</v>
      </c>
      <c r="R16" s="37">
        <f>($Y$3*S16)/T16</f>
        <v>6.8786666666666663E-2</v>
      </c>
      <c r="S16" s="38">
        <f>P20+N23</f>
        <v>103.18</v>
      </c>
      <c r="T16" s="39">
        <v>500</v>
      </c>
      <c r="U16" s="1" t="s">
        <v>2</v>
      </c>
    </row>
    <row r="17" spans="4:22" x14ac:dyDescent="0.25">
      <c r="E17" s="41"/>
      <c r="F17" s="42"/>
      <c r="G17" s="43"/>
      <c r="H17" s="37">
        <f>($Y$3*I17)/J17</f>
        <v>5.7599999999999995E-3</v>
      </c>
      <c r="I17" s="38">
        <f>F18</f>
        <v>17.28</v>
      </c>
      <c r="J17" s="40">
        <v>1000</v>
      </c>
      <c r="K17" s="1" t="s">
        <v>46</v>
      </c>
      <c r="N17" s="65"/>
      <c r="O17" s="16"/>
      <c r="P17" s="66">
        <f>(N15+P15)*Q17</f>
        <v>8.06</v>
      </c>
      <c r="Q17" s="36">
        <v>1.3</v>
      </c>
      <c r="R17" s="37">
        <f>($Y$3*S17)/T17</f>
        <v>3.4200000000000001E-2</v>
      </c>
      <c r="S17" s="38">
        <f>N19+P16+P17</f>
        <v>20.520000000000003</v>
      </c>
      <c r="T17" s="67">
        <v>200</v>
      </c>
      <c r="U17" s="1" t="s">
        <v>47</v>
      </c>
    </row>
    <row r="18" spans="4:22" ht="21" thickBot="1" x14ac:dyDescent="0.3">
      <c r="E18" s="44">
        <f>G18*E20</f>
        <v>53.760000000000005</v>
      </c>
      <c r="F18" s="45">
        <f>G18*F20</f>
        <v>17.28</v>
      </c>
      <c r="G18" s="36">
        <v>12.8</v>
      </c>
      <c r="H18" s="37">
        <f>($Y$3*I18)/J18</f>
        <v>6.8493150684931503E-3</v>
      </c>
      <c r="I18" s="38">
        <f>E21</f>
        <v>15</v>
      </c>
      <c r="J18" s="46">
        <v>730</v>
      </c>
      <c r="K18" s="1" t="s">
        <v>12</v>
      </c>
      <c r="N18" s="68"/>
      <c r="O18" s="69"/>
      <c r="P18" s="70"/>
      <c r="R18" s="37">
        <f>($Y$3*S18)/T18</f>
        <v>1.0222222222222221E-2</v>
      </c>
      <c r="S18" s="38">
        <f>N21</f>
        <v>9.1999999999999993</v>
      </c>
      <c r="T18" s="67">
        <v>300</v>
      </c>
      <c r="U18" s="1" t="s">
        <v>48</v>
      </c>
    </row>
    <row r="19" spans="4:22" ht="17.25" thickTop="1" thickBot="1" x14ac:dyDescent="0.3">
      <c r="E19" s="49"/>
      <c r="F19" s="42"/>
      <c r="G19" s="43"/>
      <c r="H19" s="37">
        <f>($Y$3*I19)/J19</f>
        <v>1.8499999999999999E-2</v>
      </c>
      <c r="I19" s="38">
        <f>E16</f>
        <v>11.1</v>
      </c>
      <c r="J19" s="67">
        <v>200</v>
      </c>
      <c r="K19" s="1" t="s">
        <v>47</v>
      </c>
      <c r="M19" s="71">
        <v>3.5</v>
      </c>
      <c r="N19" s="72">
        <f>M19*N15</f>
        <v>7</v>
      </c>
      <c r="O19" s="69"/>
      <c r="P19" s="70"/>
      <c r="R19" s="47">
        <f>SUM(R15:R18)</f>
        <v>0.11320888888888889</v>
      </c>
      <c r="S19" s="48">
        <f>SUM(S15:S18)</f>
        <v>132.9</v>
      </c>
    </row>
    <row r="20" spans="4:22" ht="17.25" thickTop="1" thickBot="1" x14ac:dyDescent="0.3">
      <c r="E20" s="50">
        <v>4.2</v>
      </c>
      <c r="F20" s="51">
        <v>1.35</v>
      </c>
      <c r="G20" s="43"/>
      <c r="H20" s="47">
        <f>SUM(H16:H19)</f>
        <v>8.9149315068493148E-2</v>
      </c>
      <c r="I20" s="48">
        <f>SUM(I16:I19)</f>
        <v>130.44</v>
      </c>
      <c r="N20" s="73"/>
      <c r="O20" s="69"/>
      <c r="P20" s="70">
        <f>Q20*O22</f>
        <v>56.699999999999996</v>
      </c>
      <c r="Q20" s="36">
        <v>9</v>
      </c>
    </row>
    <row r="21" spans="4:22" ht="20.25" x14ac:dyDescent="0.25">
      <c r="E21" s="106">
        <f>G21*E22</f>
        <v>15</v>
      </c>
      <c r="F21" s="107"/>
      <c r="G21" s="108">
        <v>2.5</v>
      </c>
      <c r="H21" s="52"/>
      <c r="M21" s="71">
        <v>4.5999999999999996</v>
      </c>
      <c r="N21" s="130">
        <f>M21*N15</f>
        <v>9.1999999999999993</v>
      </c>
      <c r="O21" s="69"/>
      <c r="P21" s="70"/>
    </row>
    <row r="22" spans="4:22" ht="16.5" thickBot="1" x14ac:dyDescent="0.25">
      <c r="E22" s="109">
        <v>6</v>
      </c>
      <c r="F22" s="110"/>
      <c r="G22" s="108"/>
      <c r="H22" s="52"/>
      <c r="L22" s="3"/>
      <c r="N22" s="131"/>
      <c r="O22" s="111">
        <v>6.3</v>
      </c>
      <c r="P22" s="112"/>
      <c r="Q22" s="10" t="s">
        <v>26</v>
      </c>
    </row>
    <row r="23" spans="4:22" x14ac:dyDescent="0.25">
      <c r="E23" s="74"/>
      <c r="F23" s="54"/>
      <c r="G23" s="43"/>
      <c r="H23" s="43"/>
      <c r="N23" s="113">
        <f>M24*N26</f>
        <v>46.480000000000004</v>
      </c>
      <c r="O23" s="114"/>
      <c r="P23" s="115"/>
    </row>
    <row r="24" spans="4:22" ht="20.25" x14ac:dyDescent="0.25">
      <c r="E24" s="75">
        <f>G24*E26</f>
        <v>33.299999999999997</v>
      </c>
      <c r="F24" s="76"/>
      <c r="G24" s="36">
        <v>6</v>
      </c>
      <c r="H24" s="36"/>
      <c r="M24" s="71">
        <v>5.6</v>
      </c>
      <c r="N24" s="116"/>
      <c r="O24" s="117"/>
      <c r="P24" s="118"/>
    </row>
    <row r="25" spans="4:22" ht="16.5" thickBot="1" x14ac:dyDescent="0.3">
      <c r="E25" s="77"/>
      <c r="F25" s="56"/>
      <c r="G25" s="43"/>
      <c r="H25" s="43"/>
      <c r="N25" s="119"/>
      <c r="O25" s="120"/>
      <c r="P25" s="121"/>
    </row>
    <row r="26" spans="4:22" ht="16.5" thickBot="1" x14ac:dyDescent="0.3">
      <c r="E26" s="122">
        <v>5.55</v>
      </c>
      <c r="F26" s="122"/>
      <c r="N26" s="123">
        <v>8.3000000000000007</v>
      </c>
      <c r="O26" s="123"/>
      <c r="P26" s="123"/>
    </row>
    <row r="27" spans="4:22" ht="20.25" thickTop="1" thickBot="1" x14ac:dyDescent="0.3">
      <c r="D27" s="78" t="s">
        <v>25</v>
      </c>
      <c r="E27" s="129">
        <v>5.55</v>
      </c>
      <c r="F27" s="129"/>
      <c r="G27" s="79"/>
      <c r="H27" s="59" t="s">
        <v>42</v>
      </c>
      <c r="I27" s="80" t="s">
        <v>21</v>
      </c>
      <c r="J27" s="80" t="s">
        <v>20</v>
      </c>
      <c r="K27" s="80" t="s">
        <v>43</v>
      </c>
      <c r="L27" s="79"/>
      <c r="M27" s="79"/>
      <c r="N27" s="79"/>
      <c r="O27" s="79"/>
      <c r="P27" s="79"/>
      <c r="Q27" s="79"/>
      <c r="R27" s="79"/>
      <c r="V27" s="47">
        <f>SUM(H7,R19)</f>
        <v>0.19193320395738203</v>
      </c>
    </row>
    <row r="28" spans="4:22" ht="21" thickBot="1" x14ac:dyDescent="0.3">
      <c r="E28" s="81">
        <f>G28*E27</f>
        <v>16.649999999999999</v>
      </c>
      <c r="F28" s="82"/>
      <c r="G28" s="36">
        <v>3</v>
      </c>
      <c r="H28" s="37">
        <f>($Y$3*I28)/J28</f>
        <v>3.3561643835616443E-3</v>
      </c>
      <c r="I28" s="38">
        <f>E30</f>
        <v>7.3500000000000005</v>
      </c>
      <c r="J28" s="46">
        <v>730</v>
      </c>
      <c r="K28" s="1" t="s">
        <v>12</v>
      </c>
      <c r="O28" s="1" t="s">
        <v>32</v>
      </c>
    </row>
    <row r="29" spans="4:22" ht="16.5" thickBot="1" x14ac:dyDescent="0.3">
      <c r="E29" s="83"/>
      <c r="F29" s="84"/>
      <c r="G29" s="43"/>
      <c r="H29" s="37">
        <f>($Y$3*I29)/J29</f>
        <v>2.7749999999999993E-2</v>
      </c>
      <c r="I29" s="38">
        <f>E28</f>
        <v>16.649999999999999</v>
      </c>
      <c r="J29" s="67">
        <v>200</v>
      </c>
      <c r="K29" s="1" t="s">
        <v>47</v>
      </c>
      <c r="O29" s="24"/>
      <c r="P29" s="27"/>
      <c r="Q29" s="11"/>
    </row>
    <row r="30" spans="4:22" ht="21" thickTop="1" x14ac:dyDescent="0.25">
      <c r="E30" s="106">
        <f>G30*E31</f>
        <v>7.3500000000000005</v>
      </c>
      <c r="F30" s="107"/>
      <c r="G30" s="108">
        <v>1.5</v>
      </c>
      <c r="H30" s="47">
        <f>SUM(H28:H29)</f>
        <v>3.1106164383561639E-2</v>
      </c>
      <c r="O30" s="25"/>
      <c r="P30" s="16"/>
      <c r="Q30" s="13"/>
    </row>
    <row r="31" spans="4:22" ht="16.5" thickBot="1" x14ac:dyDescent="0.25">
      <c r="E31" s="109">
        <v>4.9000000000000004</v>
      </c>
      <c r="F31" s="110"/>
      <c r="G31" s="108"/>
      <c r="H31" s="52"/>
      <c r="O31" s="25"/>
      <c r="P31" s="21">
        <v>530</v>
      </c>
      <c r="Q31" s="13"/>
    </row>
    <row r="32" spans="4:22" ht="16.5" thickBot="1" x14ac:dyDescent="0.3">
      <c r="H32" s="52"/>
      <c r="O32" s="25"/>
      <c r="P32" s="16"/>
      <c r="Q32" s="13"/>
    </row>
    <row r="33" spans="8:17" ht="16.5" thickTop="1" x14ac:dyDescent="0.25">
      <c r="H33" s="43"/>
      <c r="L33" s="47">
        <f>SUM(H20,R6,H30)</f>
        <v>0.14825547945205478</v>
      </c>
      <c r="O33" s="25"/>
      <c r="P33" s="16"/>
      <c r="Q33" s="13"/>
    </row>
    <row r="34" spans="8:17" x14ac:dyDescent="0.25">
      <c r="H34" s="36"/>
      <c r="O34" s="25"/>
      <c r="P34" s="16"/>
      <c r="Q34" s="13"/>
    </row>
    <row r="35" spans="8:17" x14ac:dyDescent="0.25">
      <c r="H35" s="43"/>
      <c r="O35" s="25"/>
      <c r="P35" s="16"/>
      <c r="Q35" s="13"/>
    </row>
    <row r="36" spans="8:17" ht="16.5" thickBot="1" x14ac:dyDescent="0.3">
      <c r="O36" s="26"/>
      <c r="P36" s="23"/>
      <c r="Q36" s="12"/>
    </row>
  </sheetData>
  <mergeCells count="24">
    <mergeCell ref="E27:F27"/>
    <mergeCell ref="E30:F30"/>
    <mergeCell ref="G30:G31"/>
    <mergeCell ref="E31:F31"/>
    <mergeCell ref="N21:N22"/>
    <mergeCell ref="E22:F22"/>
    <mergeCell ref="O22:P22"/>
    <mergeCell ref="N23:P25"/>
    <mergeCell ref="E26:F26"/>
    <mergeCell ref="N26:P26"/>
    <mergeCell ref="E12:F12"/>
    <mergeCell ref="E14:F14"/>
    <mergeCell ref="E15:F15"/>
    <mergeCell ref="E16:F16"/>
    <mergeCell ref="E21:F21"/>
    <mergeCell ref="G21:G22"/>
    <mergeCell ref="E3:F3"/>
    <mergeCell ref="N3:O3"/>
    <mergeCell ref="E4:F4"/>
    <mergeCell ref="N4:P6"/>
    <mergeCell ref="N7:P8"/>
    <mergeCell ref="E9:F9"/>
    <mergeCell ref="G9:G10"/>
    <mergeCell ref="E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12" sqref="A12"/>
    </sheetView>
  </sheetViews>
  <sheetFormatPr defaultRowHeight="15" x14ac:dyDescent="0.25"/>
  <cols>
    <col min="1" max="1" width="70.5703125" customWidth="1"/>
  </cols>
  <sheetData>
    <row r="1" spans="1:2" ht="98.25" customHeight="1" x14ac:dyDescent="0.25">
      <c r="A1" s="30" t="s">
        <v>33</v>
      </c>
    </row>
    <row r="2" spans="1:2" x14ac:dyDescent="0.25">
      <c r="A2" s="31" t="s">
        <v>34</v>
      </c>
      <c r="B2" s="32" t="s">
        <v>35</v>
      </c>
    </row>
    <row r="3" spans="1:2" x14ac:dyDescent="0.25">
      <c r="A3" s="31" t="s">
        <v>36</v>
      </c>
      <c r="B3" s="32" t="s">
        <v>37</v>
      </c>
    </row>
    <row r="4" spans="1:2" x14ac:dyDescent="0.25">
      <c r="A4" s="31" t="s">
        <v>38</v>
      </c>
      <c r="B4" s="32" t="s">
        <v>39</v>
      </c>
    </row>
  </sheetData>
  <hyperlinks>
    <hyperlink ref="B2" r:id="rId1"/>
    <hyperlink ref="B3" r:id="rId2"/>
    <hyperlink ref="B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Рассчёт м</vt:lpstr>
      <vt:lpstr>Пример расчёта метража</vt:lpstr>
      <vt:lpstr>Контакты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Gigabyte</dc:creator>
  <cp:lastModifiedBy>Типатов Николай</cp:lastModifiedBy>
  <cp:lastPrinted>2019-05-21T06:40:50Z</cp:lastPrinted>
  <dcterms:created xsi:type="dcterms:W3CDTF">2019-04-04T09:39:26Z</dcterms:created>
  <dcterms:modified xsi:type="dcterms:W3CDTF">2021-02-08T09:29:25Z</dcterms:modified>
</cp:coreProperties>
</file>